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00" windowHeight="6135" activeTab="0"/>
  </bookViews>
  <sheets>
    <sheet name="CDKT" sheetId="1" r:id="rId1"/>
    <sheet name="KQKD" sheetId="2" r:id="rId2"/>
    <sheet name="CTCB" sheetId="3" r:id="rId3"/>
    <sheet name="LCT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<sst xmlns="http://schemas.openxmlformats.org/spreadsheetml/2006/main" count="185" uniqueCount="172">
  <si>
    <t>Tæng céng tµi s¶n</t>
  </si>
  <si>
    <t>L­u chuyÓn tiÒn tÖ</t>
  </si>
  <si>
    <t>Theo quy ®Þnh chÕ ®é kÕ to¸n míi ban hµnh t¹i Q§ sè 15/2005</t>
  </si>
  <si>
    <t>I</t>
  </si>
  <si>
    <t>L­u chuyÓn tiÒn tõ ho¹t ®éng kinh doanh</t>
  </si>
  <si>
    <t>Thu tiÒn tõ b¸n hµng , cung cÊp dÞch vô</t>
  </si>
  <si>
    <t>MS</t>
  </si>
  <si>
    <t>TiÒn chi tr¶ cho ng­êi cung cÊp  hµng ho¸ DV</t>
  </si>
  <si>
    <t>TiÒn chi tr¶ cho ng­êi lao ®éng</t>
  </si>
  <si>
    <t>TiÒn chi tr¶ l·i vay</t>
  </si>
  <si>
    <t>TiÒn chi nép thuÕ TNDN</t>
  </si>
  <si>
    <t>TiÒn thu kh¸c tõ ho¹t ®éng kinh doanh</t>
  </si>
  <si>
    <t>TiÒn chi kh¸c cho ho¹t ®éng kinh doanh</t>
  </si>
  <si>
    <t>II</t>
  </si>
  <si>
    <t>L­u chuyÓn tiÒn tõ ho¹t ®éng ®Çu t­</t>
  </si>
  <si>
    <t>Chi tiÒn ®Ó mua s¾m XDCB</t>
  </si>
  <si>
    <t>TiÒn thu l·i cho vay, cæ tøc lîi nhuËn ®­îc chia</t>
  </si>
  <si>
    <t xml:space="preserve">III </t>
  </si>
  <si>
    <t>L­u chuyÓn tiÒn tõ ho¹t ®éng tµi chÝnh</t>
  </si>
  <si>
    <t>TiÒn vay Ng¾n h¹n, dµi h¹n nhËn ®­îc</t>
  </si>
  <si>
    <t>TiÒn chi tr¶ nî gèc vay</t>
  </si>
  <si>
    <t>Cæ tøc lîi nhuËn ®· tr¶ cho chñ së h÷u</t>
  </si>
  <si>
    <t>L­u chuyÓn tiÒn thuÇn tõ ho¹t ®éng KD</t>
  </si>
  <si>
    <t>TiÒn thu tõ nh­îng b¸n thanh lý TSC§</t>
  </si>
  <si>
    <t>TiÒn chi cho vay, mua c¸c cc nî cña ®¬n vÞ kh¸c</t>
  </si>
  <si>
    <t>TiÒn thu håi cho vay, b¸n c¸c CC nî cña §V#</t>
  </si>
  <si>
    <t>TiÒn chi ®Çu t­ gãp vµo c¸c §V kh¸c</t>
  </si>
  <si>
    <t>TiÒn thu håi ®Çu t­ vµo c¸c §V kh¸c</t>
  </si>
  <si>
    <t>L­u chuyÓn thuÇn tõ ho¹t ®éng ®Çu t­</t>
  </si>
  <si>
    <t>TiÒn thu tõ ph¸t hµnh cæ phiÕu</t>
  </si>
  <si>
    <t>TiÒn chi tr¶ gãp vèn, mua l¹i cæ phiÕu</t>
  </si>
  <si>
    <t>TiÒn chi tr¶ nî thuª tµi chÝnh</t>
  </si>
  <si>
    <t>L­u chuyÓn tiÒn thuÇn tõ ho¹t ®éng tµi chÝnh</t>
  </si>
  <si>
    <t>L­u chuyÓn tiÒn thuÇn trong kú(50=20+30+40)</t>
  </si>
  <si>
    <t>TiÒn vµ t­¬ng ®­¬ng tiÒn ®Çu kú</t>
  </si>
  <si>
    <t>TiÒn vµ t­¬ng ®­¬ng tiÒn cuèi kú</t>
  </si>
  <si>
    <t>ChØ tiªu</t>
  </si>
  <si>
    <t>(Theo ph­¬ng ph¸p trùc tiÕp)</t>
  </si>
  <si>
    <t>MÉu sè 03-DN</t>
  </si>
  <si>
    <t>Gi¸m ®èc</t>
  </si>
  <si>
    <t>01</t>
  </si>
  <si>
    <t>02</t>
  </si>
  <si>
    <t>03</t>
  </si>
  <si>
    <t>04</t>
  </si>
  <si>
    <t>05</t>
  </si>
  <si>
    <t>06</t>
  </si>
  <si>
    <t>07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</si>
  <si>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</si>
  <si>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</si>
  <si>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</si>
  <si>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</si>
  <si>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</si>
  <si>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</si>
  <si>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</si>
  <si>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</si>
  <si>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</si>
  <si>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</si>
  <si>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</si>
  <si>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</si>
  <si>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</si>
  <si>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</si>
  <si>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</si>
  <si>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40</t>
  </si>
  <si>
    <t>50</t>
  </si>
  <si>
    <t>60</t>
  </si>
  <si>
    <t>70</t>
  </si>
  <si>
    <t>TT</t>
  </si>
  <si>
    <t xml:space="preserve">            LËp biÓu                               KÕ to¸n tr­ëng</t>
  </si>
  <si>
    <t>TM</t>
  </si>
  <si>
    <t>VII34</t>
  </si>
  <si>
    <t>NguyÔn §×nh Quý</t>
  </si>
  <si>
    <t xml:space="preserve">             Phan ThÞ Nh­                               TrÇn ThÞ Lan</t>
  </si>
  <si>
    <t>Kú nµy</t>
  </si>
  <si>
    <t>C¸c kho¶n gi¶m trõ doanh thu</t>
  </si>
  <si>
    <t>Gi¸ vèn hµng b¸n</t>
  </si>
  <si>
    <t>Doanh thu ho¹t ®éng tµi chÝnh</t>
  </si>
  <si>
    <t>Chi phÝ b¸n hµng</t>
  </si>
  <si>
    <t>Thu nhËp kh¸c</t>
  </si>
  <si>
    <t>Chi phÝ kh¸c</t>
  </si>
  <si>
    <t>MÉu CBTT -03</t>
  </si>
  <si>
    <t>(Ban hµnh kÌm theo Th«ng t­ sè 57/2004/TT-BTC ngµy 17/6/2004</t>
  </si>
  <si>
    <t xml:space="preserve">cña Bé tr­ëng Bé Tµi chÝnh h­íng dÉn vÒ viÖc c«ng bè th«ng tin </t>
  </si>
  <si>
    <t>trªn thÞ tr­êng chøng kho¸n)</t>
  </si>
  <si>
    <t>B¸o c¸o tµi chÝnh tãm t¾t</t>
  </si>
  <si>
    <t>I.A. B¶ng c©n ®èi kÕ to¸n</t>
  </si>
  <si>
    <t>STT</t>
  </si>
  <si>
    <t>Néi dung</t>
  </si>
  <si>
    <t>Sè d­ ®Çu kú</t>
  </si>
  <si>
    <t>Sè d­ cuèi kú</t>
  </si>
  <si>
    <t>C¸c kho¶n ®Çu t­ tµi chÝnh ng¾n h¹n</t>
  </si>
  <si>
    <t>Hµng tån kho</t>
  </si>
  <si>
    <t>Tµi s¶n cè ®Þnh</t>
  </si>
  <si>
    <t>C¸c kho¶n ®Çu t­ tµi chÝnh dµi h¹n</t>
  </si>
  <si>
    <t>III</t>
  </si>
  <si>
    <t xml:space="preserve">IV </t>
  </si>
  <si>
    <t>Nî ph¶i tr¶</t>
  </si>
  <si>
    <t>Nî ng¾n h¹n</t>
  </si>
  <si>
    <t>Nî dµi h¹n</t>
  </si>
  <si>
    <t>V</t>
  </si>
  <si>
    <t>Nguån vèn chñ së h÷u</t>
  </si>
  <si>
    <t xml:space="preserve"> </t>
  </si>
  <si>
    <t xml:space="preserve"> - Cæ phiÕu quü</t>
  </si>
  <si>
    <t xml:space="preserve"> - ThÆng d­ vèn</t>
  </si>
  <si>
    <t xml:space="preserve"> - C¸c quü</t>
  </si>
  <si>
    <t xml:space="preserve"> - Lîi nhuËn ch­a ph©n phèi</t>
  </si>
  <si>
    <t>VI</t>
  </si>
  <si>
    <t>Tæng nguån vèn</t>
  </si>
  <si>
    <t xml:space="preserve">                                                                                                                                      Gi¸m ®èc</t>
  </si>
  <si>
    <t>Gi¸m ®èc c«ng ty</t>
  </si>
  <si>
    <t>II.A. KÕt qu¶ ho¹t ®éng s¶n xuÊt kinh doanh</t>
  </si>
  <si>
    <r>
      <t>(</t>
    </r>
    <r>
      <rPr>
        <b/>
        <i/>
        <sz val="12"/>
        <rFont val=".VnTimeH"/>
        <family val="2"/>
      </rPr>
      <t xml:space="preserve"> ¸</t>
    </r>
    <r>
      <rPr>
        <b/>
        <i/>
        <sz val="12"/>
        <rFont val=".VnTime"/>
        <family val="2"/>
      </rPr>
      <t>p dông ®èi víi c¸c doanh nghiÖp trong lÜnh vùc s¶n xuÊt, chÕ biÕn, dÞch vô ...)</t>
    </r>
  </si>
  <si>
    <t>Kú b¸o c¸o</t>
  </si>
  <si>
    <t>Luü kÕ</t>
  </si>
  <si>
    <t>Doanh thu b¸n hµng vµ dÞch vô</t>
  </si>
  <si>
    <t>Doanh thu thuÇn vÒ hµng b¸n vµ dÞch vô</t>
  </si>
  <si>
    <t xml:space="preserve">Lîi nhuËn gép vÒ b¸n hµng vµ cung cÊp dÞch vô </t>
  </si>
  <si>
    <t>Chi phÝ ho¹t ®éng tµi chÝnh</t>
  </si>
  <si>
    <t>Chi phÝ qu¶n lý doanh nghiÖp</t>
  </si>
  <si>
    <t xml:space="preserve">Lîi nhuËn kh¸c </t>
  </si>
  <si>
    <t>ThuÕ thu nhËp doanh nghiÖp ph¶i nép</t>
  </si>
  <si>
    <t>Cæ tøc trªn mçi cæ phiÕu</t>
  </si>
  <si>
    <t>Quý 3  n¨m 2007</t>
  </si>
  <si>
    <t>Tµi s¶n  ng¾n h¹n</t>
  </si>
  <si>
    <t>TiÒn vµ c¸c kho¶n t­¬ng ®­¬ng tiÒn</t>
  </si>
  <si>
    <t>C¸c kho¶n ph¶i thu ng¾n h¹n</t>
  </si>
  <si>
    <t>Tµi s¶n ng¾n h¹n  kh¸c</t>
  </si>
  <si>
    <t>C¸c kho¶n ph¶i thu dµi h¹n</t>
  </si>
  <si>
    <t xml:space="preserve"> - TSC§ h÷u h×nh</t>
  </si>
  <si>
    <t xml:space="preserve"> - TSC§ v« h×nh</t>
  </si>
  <si>
    <t xml:space="preserve"> - TSC§ ®i thuª tµi chÝnh</t>
  </si>
  <si>
    <t xml:space="preserve"> - Chi phÝ x©y dùng c¬ b¶n dë dang</t>
  </si>
  <si>
    <t>BÊt ®éng s¶n ®Çu t­</t>
  </si>
  <si>
    <t>Tµi kho¶n dµi h¹n kh¸c</t>
  </si>
  <si>
    <t xml:space="preserve"> - Nguån vèn ®Çu t­ cña chñ së h÷u</t>
  </si>
  <si>
    <t xml:space="preserve"> - Vèn kh¸c cña chñ së h÷u</t>
  </si>
  <si>
    <t xml:space="preserve"> - Chªnh lÖch ®¸nh gi¸ l¹i tµi s¶n</t>
  </si>
  <si>
    <t xml:space="preserve"> - Chªnh lÖch tû gi¸ hèi ®o¸i</t>
  </si>
  <si>
    <t xml:space="preserve"> - Nguån vèn ®Çu t­ XDCB</t>
  </si>
  <si>
    <t>Nguån kinh phÝ vµ quü kh¸c</t>
  </si>
  <si>
    <t xml:space="preserve"> - Quü khen th­ëng phóc lîi</t>
  </si>
  <si>
    <t xml:space="preserve"> - Nguån kinh phÝ</t>
  </si>
  <si>
    <t xml:space="preserve"> - Nguån kinh phÝ®· h×nh thµnh TSC§</t>
  </si>
  <si>
    <t>Lîi nhuËn tõ ho¹t ®éng kinh doanh</t>
  </si>
  <si>
    <t>Tæng lîi nhuËn kÕ to¸n tr­íc thuÕ</t>
  </si>
  <si>
    <t>Lîi nhuËn sau thuÕ thu nhËp doanh nghiÖp</t>
  </si>
  <si>
    <t>L·i trªn mçi cæ phiÓu</t>
  </si>
  <si>
    <t>Kú tr­íc</t>
  </si>
  <si>
    <t>C¬ cÊu tµi s¶n</t>
  </si>
  <si>
    <t xml:space="preserve"> - Tµi s¶n dµi h¹n/Tæng tµi s¶n</t>
  </si>
  <si>
    <t xml:space="preserve"> - Tµi s¶n ng¾n h¹n/Tæng tµi s¶n</t>
  </si>
  <si>
    <t>C¬ cÊu nguån vèn</t>
  </si>
  <si>
    <t xml:space="preserve"> - Nî ph¶i tr¶/Tæng nguån vèn</t>
  </si>
  <si>
    <t xml:space="preserve"> - Nguån vèn chñ së h÷u/Tæng nguån vèn</t>
  </si>
  <si>
    <t>Kh¶ n¨ng thanh to¸n</t>
  </si>
  <si>
    <t xml:space="preserve"> - Kh¶ n¨ng thanh to¸n nhanh</t>
  </si>
  <si>
    <t xml:space="preserve"> - Kh¶ n¨ng thanh to¸n hiÖn hµnh</t>
  </si>
  <si>
    <t>Tû suÊt lîi nhuËn</t>
  </si>
  <si>
    <t xml:space="preserve"> - Tû suÊt lîi nhuËn sau thuÕ/ Tæng tµi s¶n</t>
  </si>
  <si>
    <t xml:space="preserve"> - Tû suÊt lîi nhuËn sau thuÕ/ Doanh thu thuÇn</t>
  </si>
  <si>
    <t xml:space="preserve"> - Tû suÊt lîi nhuËn sau thuÕ/ Nguån vèn chñ së h÷u</t>
  </si>
  <si>
    <t>%</t>
  </si>
  <si>
    <t>LÇn</t>
  </si>
  <si>
    <t>§VT</t>
  </si>
  <si>
    <t>Hµ néi, ngµy 5 th¸ng 10 n¨m 2007</t>
  </si>
  <si>
    <t>C¸c chØ tiªu tµi chÝnh c¬ b¶n</t>
  </si>
  <si>
    <t xml:space="preserve">   Nhµ xuÊt b¶n gi¸o dôc</t>
  </si>
  <si>
    <t xml:space="preserve"> C«ng ty CP in diªn hång</t>
  </si>
  <si>
    <t>Quý III - n¨m 2007</t>
  </si>
  <si>
    <t>9 th¸ng 2007</t>
  </si>
  <si>
    <t>9 th¸ng 2006</t>
  </si>
  <si>
    <t>Hµ néi, ngµy  04   Th¸ng 10 n¨m 2007</t>
  </si>
  <si>
    <t>Tµi s¶n dµi h¹n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</si>
</sst>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\ ###\ ###"/>
    <numFmt numFmtId="165" formatCode="###\ ###\ ###\ ###"/>
    <numFmt numFmtId="166" formatCode="#\ ###\ ###\ ##0"/>
    <numFmt numFmtId="167" formatCode="#,##0.0"/>
    <numFmt numFmtId="168" formatCode="#,##0.000"/>
    <numFmt numFmtId="169" formatCode="#,##0.0000"/>
    <numFmt numFmtId="170" formatCode="#,##0.00000"/>
    <numFmt numFmtId="171" formatCode="#.0\ ###\ ###\ ##0"/>
    <numFmt numFmtId="172" formatCode="#.00\ ###\ ###\ ##0"/>
  </numFmts>
  <fonts count="19">
    <font>
      <sz val="12"/>
      <name val=".VnTime"/>
      <family val="0"/>
    </font>
    <font>
      <sz val="12"/>
      <name val=".VnTimeH"/>
      <family val="2"/>
    </font>
    <font>
      <b/>
      <sz val="12"/>
      <name val=".VnTimeH"/>
      <family val="2"/>
    </font>
    <font>
      <b/>
      <sz val="12"/>
      <name val=".VnTime"/>
      <family val="2"/>
    </font>
    <font>
      <b/>
      <sz val="14"/>
      <name val=".VnTimeH"/>
      <family val="2"/>
    </font>
    <font>
      <i/>
      <sz val="12"/>
      <name val=".VnTime"/>
      <family val="2"/>
    </font>
    <font>
      <sz val="13"/>
      <name val=".VnTime"/>
      <family val="0"/>
    </font>
    <font>
      <b/>
      <sz val="13"/>
      <name val=".VnTime"/>
      <family val="0"/>
    </font>
    <font>
      <b/>
      <i/>
      <sz val="13"/>
      <name val=".VnTime"/>
      <family val="0"/>
    </font>
    <font>
      <sz val="12"/>
      <color indexed="10"/>
      <name val=".VnTime"/>
      <family val="0"/>
    </font>
    <font>
      <b/>
      <sz val="11"/>
      <name val=".VnTime"/>
      <family val="2"/>
    </font>
    <font>
      <sz val="8"/>
      <name val=".VnTime"/>
      <family val="0"/>
    </font>
    <font>
      <b/>
      <sz val="9"/>
      <name val=".VnTimeH"/>
      <family val="2"/>
    </font>
    <font>
      <b/>
      <sz val="10"/>
      <name val=".VnTimeH"/>
      <family val="2"/>
    </font>
    <font>
      <b/>
      <i/>
      <sz val="10"/>
      <name val=".VnTime"/>
      <family val="2"/>
    </font>
    <font>
      <i/>
      <sz val="10"/>
      <name val=".VnTime"/>
      <family val="2"/>
    </font>
    <font>
      <b/>
      <i/>
      <sz val="12"/>
      <name val=".VnTime"/>
      <family val="2"/>
    </font>
    <font>
      <b/>
      <i/>
      <sz val="12"/>
      <name val=".VnTimeH"/>
      <family val="2"/>
    </font>
    <font>
      <b/>
      <sz val="13"/>
      <name val=".VnTimeH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indent="1"/>
    </xf>
    <xf numFmtId="0" fontId="6" fillId="0" borderId="2" xfId="0" applyFont="1" applyBorder="1" applyAlignment="1">
      <alignment/>
    </xf>
    <xf numFmtId="165" fontId="6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indent="1"/>
    </xf>
    <xf numFmtId="49" fontId="0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indent="1"/>
    </xf>
    <xf numFmtId="49" fontId="6" fillId="0" borderId="2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indent="1"/>
    </xf>
    <xf numFmtId="165" fontId="6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indent="1"/>
    </xf>
    <xf numFmtId="49" fontId="0" fillId="0" borderId="2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 indent="1"/>
    </xf>
    <xf numFmtId="49" fontId="7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/>
    </xf>
    <xf numFmtId="165" fontId="0" fillId="0" borderId="0" xfId="0" applyNumberFormat="1" applyAlignment="1">
      <alignment horizontal="left" indent="1"/>
    </xf>
    <xf numFmtId="165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41" fontId="3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41" fontId="0" fillId="0" borderId="4" xfId="0" applyNumberForma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41" fontId="16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3" fontId="0" fillId="0" borderId="4" xfId="0" applyNumberFormat="1" applyBorder="1" applyAlignment="1">
      <alignment horizontal="right"/>
    </xf>
    <xf numFmtId="41" fontId="3" fillId="2" borderId="4" xfId="0" applyNumberFormat="1" applyFont="1" applyFill="1" applyBorder="1" applyAlignment="1">
      <alignment horizontal="center"/>
    </xf>
    <xf numFmtId="3" fontId="16" fillId="0" borderId="4" xfId="0" applyNumberFormat="1" applyFont="1" applyBorder="1" applyAlignment="1">
      <alignment horizontal="right"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4" xfId="0" applyFont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166" fontId="7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/>
    </xf>
    <xf numFmtId="166" fontId="7" fillId="0" borderId="8" xfId="0" applyNumberFormat="1" applyFont="1" applyBorder="1" applyAlignment="1">
      <alignment/>
    </xf>
    <xf numFmtId="0" fontId="7" fillId="0" borderId="3" xfId="0" applyFont="1" applyBorder="1" applyAlignment="1">
      <alignment/>
    </xf>
    <xf numFmtId="166" fontId="7" fillId="0" borderId="3" xfId="0" applyNumberFormat="1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6" fillId="0" borderId="2" xfId="0" applyNumberFormat="1" applyFont="1" applyBorder="1" applyAlignment="1">
      <alignment/>
    </xf>
    <xf numFmtId="4" fontId="0" fillId="3" borderId="10" xfId="0" applyNumberFormat="1" applyFill="1" applyBorder="1" applyAlignment="1">
      <alignment/>
    </xf>
    <xf numFmtId="4" fontId="0" fillId="3" borderId="2" xfId="0" applyNumberFormat="1" applyFill="1" applyBorder="1" applyAlignment="1">
      <alignment/>
    </xf>
    <xf numFmtId="4" fontId="0" fillId="3" borderId="2" xfId="0" applyNumberFormat="1" applyFill="1" applyBorder="1" applyAlignment="1">
      <alignment/>
    </xf>
    <xf numFmtId="4" fontId="0" fillId="3" borderId="3" xfId="0" applyNumberFormat="1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3" fontId="7" fillId="0" borderId="2" xfId="0" applyNumberFormat="1" applyFont="1" applyBorder="1" applyAlignment="1">
      <alignment horizontal="right" indent="1"/>
    </xf>
    <xf numFmtId="0" fontId="5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host\My%20Documents\L&#173;u%20chuyen%20tien%20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"/>
      <sheetName val="LCTT"/>
      <sheetName val="06"/>
    </sheetNames>
    <sheetDataSet>
      <sheetData sheetId="0">
        <row r="8">
          <cell r="D8">
            <v>32295704042</v>
          </cell>
        </row>
        <row r="11">
          <cell r="D11">
            <v>-25185086082</v>
          </cell>
        </row>
        <row r="26">
          <cell r="D26">
            <v>-4833712864</v>
          </cell>
        </row>
        <row r="27">
          <cell r="D27">
            <v>-3819879</v>
          </cell>
        </row>
        <row r="28">
          <cell r="D28">
            <v>-675305420</v>
          </cell>
        </row>
        <row r="32">
          <cell r="D32">
            <v>187308375</v>
          </cell>
        </row>
        <row r="45">
          <cell r="D45">
            <v>-1130939629</v>
          </cell>
        </row>
        <row r="61">
          <cell r="D61">
            <v>-61787209</v>
          </cell>
        </row>
        <row r="62">
          <cell r="D62">
            <v>0</v>
          </cell>
        </row>
        <row r="67">
          <cell r="D67">
            <v>57037279</v>
          </cell>
        </row>
        <row r="72">
          <cell r="D72">
            <v>0</v>
          </cell>
        </row>
        <row r="76">
          <cell r="D76">
            <v>-1818989827</v>
          </cell>
        </row>
        <row r="78">
          <cell r="D78">
            <v>-250000000</v>
          </cell>
        </row>
        <row r="80">
          <cell r="D80">
            <v>-1419591214</v>
          </cell>
        </row>
        <row r="81">
          <cell r="D81">
            <v>4997774310</v>
          </cell>
        </row>
        <row r="82">
          <cell r="D82">
            <v>3578183096</v>
          </cell>
        </row>
      </sheetData>
      <sheetData sheetId="2">
        <row r="6">
          <cell r="D6">
            <v>18716465147</v>
          </cell>
        </row>
        <row r="13">
          <cell r="D13">
            <v>-6211131891</v>
          </cell>
        </row>
        <row r="24">
          <cell r="D24">
            <v>-4429104024</v>
          </cell>
        </row>
        <row r="25">
          <cell r="D25">
            <v>-158690140</v>
          </cell>
        </row>
        <row r="26">
          <cell r="D26">
            <v>-438699117</v>
          </cell>
        </row>
        <row r="30">
          <cell r="D30">
            <v>785709144</v>
          </cell>
        </row>
        <row r="47">
          <cell r="D47">
            <v>-820789134</v>
          </cell>
        </row>
        <row r="59">
          <cell r="D59">
            <v>-726105811</v>
          </cell>
        </row>
        <row r="65">
          <cell r="D65">
            <v>23134751</v>
          </cell>
        </row>
        <row r="74">
          <cell r="D74">
            <v>-5009582137</v>
          </cell>
        </row>
        <row r="76">
          <cell r="D76">
            <v>-1067500000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H22" sqref="H22"/>
    </sheetView>
  </sheetViews>
  <sheetFormatPr defaultColWidth="8.796875" defaultRowHeight="15"/>
  <cols>
    <col min="1" max="1" width="7.3984375" style="0" customWidth="1"/>
    <col min="2" max="2" width="37.59765625" style="0" customWidth="1"/>
    <col min="3" max="3" width="24.59765625" style="0" customWidth="1"/>
    <col min="4" max="4" width="21.59765625" style="0" customWidth="1"/>
    <col min="6" max="6" width="9.8984375" style="0" customWidth="1"/>
    <col min="7" max="7" width="12.19921875" style="100" customWidth="1"/>
    <col min="8" max="8" width="10.5" style="0" customWidth="1"/>
  </cols>
  <sheetData>
    <row r="1" ht="16.5">
      <c r="A1" s="95" t="s">
        <v>165</v>
      </c>
    </row>
    <row r="2" spans="1:3" ht="17.25">
      <c r="A2" s="99" t="s">
        <v>166</v>
      </c>
      <c r="B2" s="49"/>
      <c r="C2" s="74" t="s">
        <v>79</v>
      </c>
    </row>
    <row r="3" spans="1:3" ht="15.75">
      <c r="A3" s="48"/>
      <c r="B3" s="49"/>
      <c r="C3" s="50" t="s">
        <v>80</v>
      </c>
    </row>
    <row r="4" ht="15">
      <c r="C4" s="50" t="s">
        <v>81</v>
      </c>
    </row>
    <row r="5" ht="15">
      <c r="C5" s="50" t="s">
        <v>82</v>
      </c>
    </row>
    <row r="6" spans="1:4" ht="20.25">
      <c r="A6" s="113" t="s">
        <v>83</v>
      </c>
      <c r="B6" s="113"/>
      <c r="C6" s="113"/>
      <c r="D6" s="113"/>
    </row>
    <row r="7" spans="1:4" ht="15.75">
      <c r="A7" s="114" t="s">
        <v>121</v>
      </c>
      <c r="B7" s="114"/>
      <c r="C7" s="114"/>
      <c r="D7" s="114"/>
    </row>
    <row r="8" spans="1:4" ht="15.75">
      <c r="A8" s="51"/>
      <c r="B8" s="51"/>
      <c r="C8" s="51"/>
      <c r="D8" s="51"/>
    </row>
    <row r="9" spans="1:4" ht="17.25">
      <c r="A9" s="115" t="s">
        <v>84</v>
      </c>
      <c r="B9" s="115"/>
      <c r="C9" s="115"/>
      <c r="D9" s="115"/>
    </row>
    <row r="10" spans="1:4" ht="17.25">
      <c r="A10" s="52"/>
      <c r="B10" s="52"/>
      <c r="C10" s="52"/>
      <c r="D10" s="52"/>
    </row>
    <row r="11" spans="1:7" s="77" customFormat="1" ht="16.5">
      <c r="A11" s="116" t="s">
        <v>85</v>
      </c>
      <c r="B11" s="116" t="s">
        <v>86</v>
      </c>
      <c r="C11" s="116" t="s">
        <v>87</v>
      </c>
      <c r="D11" s="116" t="s">
        <v>88</v>
      </c>
      <c r="G11" s="101"/>
    </row>
    <row r="12" spans="1:7" s="77" customFormat="1" ht="16.5">
      <c r="A12" s="117"/>
      <c r="B12" s="117"/>
      <c r="C12" s="117"/>
      <c r="D12" s="117"/>
      <c r="G12" s="101"/>
    </row>
    <row r="13" spans="1:4" ht="15">
      <c r="A13" s="44">
        <v>1</v>
      </c>
      <c r="B13" s="44">
        <v>2</v>
      </c>
      <c r="C13" s="44">
        <v>3</v>
      </c>
      <c r="D13" s="44">
        <v>4</v>
      </c>
    </row>
    <row r="14" spans="1:7" ht="15.75">
      <c r="A14" s="43" t="s">
        <v>3</v>
      </c>
      <c r="B14" s="53" t="s">
        <v>122</v>
      </c>
      <c r="C14" s="54">
        <f>C15+C16+C17+C18+C19</f>
        <v>12155042351</v>
      </c>
      <c r="D14" s="54">
        <f>D15+D16+D17+D18+D19</f>
        <v>14501902936</v>
      </c>
      <c r="F14" s="107"/>
      <c r="G14" s="103"/>
    </row>
    <row r="15" spans="1:7" ht="15">
      <c r="A15" s="55">
        <v>1</v>
      </c>
      <c r="B15" s="56" t="s">
        <v>123</v>
      </c>
      <c r="C15" s="57">
        <v>4997774310</v>
      </c>
      <c r="D15" s="57">
        <v>3578183096</v>
      </c>
      <c r="F15" s="108"/>
      <c r="G15" s="104"/>
    </row>
    <row r="16" spans="1:7" ht="15">
      <c r="A16" s="55">
        <v>2</v>
      </c>
      <c r="B16" s="56" t="s">
        <v>89</v>
      </c>
      <c r="C16" s="57"/>
      <c r="D16" s="57"/>
      <c r="F16" s="108"/>
      <c r="G16" s="104"/>
    </row>
    <row r="17" spans="1:7" ht="15">
      <c r="A17" s="55">
        <v>3</v>
      </c>
      <c r="B17" s="56" t="s">
        <v>124</v>
      </c>
      <c r="C17" s="57">
        <v>2396413990</v>
      </c>
      <c r="D17" s="57">
        <v>4256625915</v>
      </c>
      <c r="F17" s="108"/>
      <c r="G17" s="104"/>
    </row>
    <row r="18" spans="1:7" ht="15">
      <c r="A18" s="55">
        <v>4</v>
      </c>
      <c r="B18" s="56" t="s">
        <v>90</v>
      </c>
      <c r="C18" s="57">
        <v>4429063505</v>
      </c>
      <c r="D18" s="57">
        <v>6269688974</v>
      </c>
      <c r="F18" s="108"/>
      <c r="G18" s="104"/>
    </row>
    <row r="19" spans="1:7" ht="15">
      <c r="A19" s="55">
        <v>5</v>
      </c>
      <c r="B19" s="56" t="s">
        <v>125</v>
      </c>
      <c r="C19" s="57">
        <v>331790546</v>
      </c>
      <c r="D19" s="57">
        <v>397404951</v>
      </c>
      <c r="F19" s="108"/>
      <c r="G19" s="104"/>
    </row>
    <row r="20" spans="1:7" ht="15.75">
      <c r="A20" s="43" t="s">
        <v>13</v>
      </c>
      <c r="B20" s="53" t="s">
        <v>171</v>
      </c>
      <c r="C20" s="54">
        <f>C21+C22+C27+C28+C29</f>
        <v>9493201260</v>
      </c>
      <c r="D20" s="54">
        <f>D21+D22+D27+D28+D29</f>
        <v>8540766929</v>
      </c>
      <c r="F20" s="108"/>
      <c r="G20" s="104"/>
    </row>
    <row r="21" spans="1:7" ht="15.75">
      <c r="A21" s="43">
        <v>1</v>
      </c>
      <c r="B21" s="53" t="s">
        <v>126</v>
      </c>
      <c r="C21" s="54"/>
      <c r="D21" s="54"/>
      <c r="F21" s="108"/>
      <c r="G21" s="105"/>
    </row>
    <row r="22" spans="1:7" ht="15">
      <c r="A22" s="58">
        <v>2</v>
      </c>
      <c r="B22" s="59" t="s">
        <v>91</v>
      </c>
      <c r="C22" s="60">
        <f>C23+C24+C25+C26</f>
        <v>9493201260</v>
      </c>
      <c r="D22" s="60">
        <f>D23+D24+D25+D26</f>
        <v>8540766929</v>
      </c>
      <c r="F22" s="109"/>
      <c r="G22" s="106"/>
    </row>
    <row r="23" spans="1:4" ht="15">
      <c r="A23" s="55"/>
      <c r="B23" s="61" t="s">
        <v>127</v>
      </c>
      <c r="C23" s="57">
        <v>9493201260</v>
      </c>
      <c r="D23" s="57">
        <v>8540766929</v>
      </c>
    </row>
    <row r="24" spans="1:4" ht="15">
      <c r="A24" s="55"/>
      <c r="B24" s="61" t="s">
        <v>128</v>
      </c>
      <c r="C24" s="57"/>
      <c r="D24" s="57"/>
    </row>
    <row r="25" spans="1:4" ht="15">
      <c r="A25" s="55"/>
      <c r="B25" s="61" t="s">
        <v>129</v>
      </c>
      <c r="C25" s="62"/>
      <c r="D25" s="62"/>
    </row>
    <row r="26" spans="1:4" ht="15">
      <c r="A26" s="55"/>
      <c r="B26" s="61" t="s">
        <v>130</v>
      </c>
      <c r="C26" s="62"/>
      <c r="D26" s="62"/>
    </row>
    <row r="27" spans="1:4" ht="15.75">
      <c r="A27" s="43">
        <v>3</v>
      </c>
      <c r="B27" s="53" t="s">
        <v>131</v>
      </c>
      <c r="C27" s="62"/>
      <c r="D27" s="62"/>
    </row>
    <row r="28" spans="1:4" ht="15.75">
      <c r="A28" s="58">
        <v>4</v>
      </c>
      <c r="B28" s="59" t="s">
        <v>92</v>
      </c>
      <c r="C28" s="54"/>
      <c r="D28" s="54"/>
    </row>
    <row r="29" spans="1:4" ht="15">
      <c r="A29" s="58">
        <v>5</v>
      </c>
      <c r="B29" s="59" t="s">
        <v>132</v>
      </c>
      <c r="C29" s="60"/>
      <c r="D29" s="60"/>
    </row>
    <row r="30" spans="1:4" ht="20.25" customHeight="1">
      <c r="A30" s="43" t="s">
        <v>93</v>
      </c>
      <c r="B30" s="76" t="s">
        <v>0</v>
      </c>
      <c r="C30" s="63">
        <f>C14+C20</f>
        <v>21648243611</v>
      </c>
      <c r="D30" s="63">
        <f>D14+D20</f>
        <v>23042669865</v>
      </c>
    </row>
    <row r="31" spans="1:4" ht="15.75">
      <c r="A31" s="43" t="s">
        <v>94</v>
      </c>
      <c r="B31" s="53" t="s">
        <v>95</v>
      </c>
      <c r="C31" s="54">
        <f>C32+C33</f>
        <v>5831459569</v>
      </c>
      <c r="D31" s="54">
        <f>D32+D33</f>
        <v>4053652039</v>
      </c>
    </row>
    <row r="32" spans="1:4" ht="15">
      <c r="A32" s="58">
        <v>1</v>
      </c>
      <c r="B32" s="59" t="s">
        <v>96</v>
      </c>
      <c r="C32" s="60">
        <v>5695340860</v>
      </c>
      <c r="D32" s="60">
        <v>3865538455</v>
      </c>
    </row>
    <row r="33" spans="1:4" ht="15">
      <c r="A33" s="58">
        <v>2</v>
      </c>
      <c r="B33" s="59" t="s">
        <v>97</v>
      </c>
      <c r="C33" s="60">
        <v>136118709</v>
      </c>
      <c r="D33" s="60">
        <v>188113584</v>
      </c>
    </row>
    <row r="34" spans="1:4" ht="15.75">
      <c r="A34" s="43" t="s">
        <v>98</v>
      </c>
      <c r="B34" s="53" t="s">
        <v>99</v>
      </c>
      <c r="C34" s="54">
        <f>C35+C45</f>
        <v>15816784042</v>
      </c>
      <c r="D34" s="54">
        <f>D35+D45</f>
        <v>18989017826</v>
      </c>
    </row>
    <row r="35" spans="1:4" ht="15">
      <c r="A35" s="58">
        <v>1</v>
      </c>
      <c r="B35" s="59" t="s">
        <v>99</v>
      </c>
      <c r="C35" s="60">
        <f>C36+C37+C38+C39+C40+C41+C42+C43+C44</f>
        <v>14526413772</v>
      </c>
      <c r="D35" s="60">
        <f>D36+D37+D38+D39+D40+D41+D42+D43+D44</f>
        <v>18439368429</v>
      </c>
    </row>
    <row r="36" spans="1:4" ht="15">
      <c r="A36" s="55"/>
      <c r="B36" s="61" t="s">
        <v>133</v>
      </c>
      <c r="C36" s="57">
        <v>10000000000</v>
      </c>
      <c r="D36" s="57">
        <v>13831800000</v>
      </c>
    </row>
    <row r="37" spans="1:4" ht="15">
      <c r="A37" s="55" t="s">
        <v>100</v>
      </c>
      <c r="B37" s="61" t="s">
        <v>102</v>
      </c>
      <c r="C37" s="57"/>
      <c r="D37" s="57"/>
    </row>
    <row r="38" spans="1:4" ht="15">
      <c r="A38" s="55"/>
      <c r="B38" s="61" t="s">
        <v>134</v>
      </c>
      <c r="C38" s="57"/>
      <c r="D38" s="57"/>
    </row>
    <row r="39" spans="1:4" ht="15">
      <c r="A39" s="55"/>
      <c r="B39" s="61" t="s">
        <v>101</v>
      </c>
      <c r="C39" s="57"/>
      <c r="D39" s="57"/>
    </row>
    <row r="40" spans="1:4" ht="15">
      <c r="A40" s="55"/>
      <c r="B40" s="61" t="s">
        <v>135</v>
      </c>
      <c r="C40" s="57"/>
      <c r="D40" s="57"/>
    </row>
    <row r="41" spans="1:4" ht="15">
      <c r="A41" s="55"/>
      <c r="B41" s="61" t="s">
        <v>136</v>
      </c>
      <c r="C41" s="57"/>
      <c r="D41" s="57"/>
    </row>
    <row r="42" spans="1:4" ht="15">
      <c r="A42" s="55" t="s">
        <v>100</v>
      </c>
      <c r="B42" s="61" t="s">
        <v>103</v>
      </c>
      <c r="C42" s="57">
        <f>2752261671+427876399</f>
        <v>3180138070</v>
      </c>
      <c r="D42" s="57">
        <f>691632546+427876399</f>
        <v>1119508945</v>
      </c>
    </row>
    <row r="43" spans="1:4" ht="15">
      <c r="A43" s="55"/>
      <c r="B43" s="61" t="s">
        <v>104</v>
      </c>
      <c r="C43" s="57">
        <v>1346275702</v>
      </c>
      <c r="D43" s="57">
        <f>3488059484</f>
        <v>3488059484</v>
      </c>
    </row>
    <row r="44" spans="1:4" ht="15">
      <c r="A44" s="55"/>
      <c r="B44" s="61" t="s">
        <v>137</v>
      </c>
      <c r="C44" s="57"/>
      <c r="D44" s="57"/>
    </row>
    <row r="45" spans="1:4" ht="15">
      <c r="A45" s="58">
        <v>2</v>
      </c>
      <c r="B45" s="59" t="s">
        <v>138</v>
      </c>
      <c r="C45" s="64">
        <f>C46+C47+C48</f>
        <v>1290370270</v>
      </c>
      <c r="D45" s="64">
        <f>D46+D47+D48</f>
        <v>549649397</v>
      </c>
    </row>
    <row r="46" spans="1:4" ht="15">
      <c r="A46" s="58"/>
      <c r="B46" s="75" t="s">
        <v>139</v>
      </c>
      <c r="C46" s="64">
        <v>1290370270</v>
      </c>
      <c r="D46" s="64">
        <v>549649397</v>
      </c>
    </row>
    <row r="47" spans="1:4" ht="15">
      <c r="A47" s="58"/>
      <c r="B47" s="75" t="s">
        <v>140</v>
      </c>
      <c r="C47" s="64"/>
      <c r="D47" s="64"/>
    </row>
    <row r="48" spans="1:4" ht="15">
      <c r="A48" s="58"/>
      <c r="B48" s="75" t="s">
        <v>141</v>
      </c>
      <c r="C48" s="64"/>
      <c r="D48" s="64"/>
    </row>
    <row r="49" spans="1:4" ht="24" customHeight="1">
      <c r="A49" s="43" t="s">
        <v>105</v>
      </c>
      <c r="B49" s="76" t="s">
        <v>106</v>
      </c>
      <c r="C49" s="63">
        <f>C31+C34</f>
        <v>21648243611</v>
      </c>
      <c r="D49" s="63">
        <f>D31+D34</f>
        <v>23042669865</v>
      </c>
    </row>
    <row r="50" spans="1:4" ht="15">
      <c r="A50" s="65"/>
      <c r="B50" s="66"/>
      <c r="C50" s="67"/>
      <c r="D50" s="67"/>
    </row>
    <row r="51" spans="2:4" ht="15.75">
      <c r="B51" s="68"/>
      <c r="C51" s="111"/>
      <c r="D51" s="111"/>
    </row>
    <row r="52" spans="1:4" ht="15.75">
      <c r="A52" s="69"/>
      <c r="B52" s="70" t="s">
        <v>107</v>
      </c>
      <c r="C52" s="112"/>
      <c r="D52" s="112"/>
    </row>
  </sheetData>
  <mergeCells count="9">
    <mergeCell ref="C51:D51"/>
    <mergeCell ref="C52:D52"/>
    <mergeCell ref="A6:D6"/>
    <mergeCell ref="A7:D7"/>
    <mergeCell ref="A9:D9"/>
    <mergeCell ref="A11:A12"/>
    <mergeCell ref="B11:B12"/>
    <mergeCell ref="C11:C12"/>
    <mergeCell ref="D11:D12"/>
  </mergeCells>
  <printOptions/>
  <pageMargins left="0.29" right="0.28" top="0.53" bottom="0.5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0">
      <selection activeCell="C29" sqref="C29"/>
    </sheetView>
  </sheetViews>
  <sheetFormatPr defaultColWidth="8.796875" defaultRowHeight="24.75" customHeight="1"/>
  <cols>
    <col min="1" max="1" width="8" style="0" customWidth="1"/>
    <col min="2" max="2" width="46" style="0" customWidth="1"/>
    <col min="3" max="3" width="17.19921875" style="0" customWidth="1"/>
    <col min="4" max="4" width="16.69921875" style="0" customWidth="1"/>
  </cols>
  <sheetData>
    <row r="1" ht="24.75" customHeight="1">
      <c r="C1" s="50"/>
    </row>
    <row r="2" spans="1:4" ht="24.75" customHeight="1">
      <c r="A2" s="113" t="s">
        <v>83</v>
      </c>
      <c r="B2" s="113"/>
      <c r="C2" s="113"/>
      <c r="D2" s="113"/>
    </row>
    <row r="3" spans="1:4" ht="24.75" customHeight="1">
      <c r="A3" s="118" t="s">
        <v>121</v>
      </c>
      <c r="B3" s="118"/>
      <c r="C3" s="118"/>
      <c r="D3" s="118"/>
    </row>
    <row r="5" spans="1:4" ht="24.75" customHeight="1">
      <c r="A5" s="115" t="s">
        <v>109</v>
      </c>
      <c r="B5" s="115"/>
      <c r="C5" s="115"/>
      <c r="D5" s="115"/>
    </row>
    <row r="6" spans="1:4" ht="24.75" customHeight="1">
      <c r="A6" s="119" t="s">
        <v>110</v>
      </c>
      <c r="B6" s="119"/>
      <c r="C6" s="119"/>
      <c r="D6" s="119"/>
    </row>
    <row r="7" spans="1:4" ht="24.75" customHeight="1">
      <c r="A7" s="71"/>
      <c r="B7" s="72"/>
      <c r="C7" s="73"/>
      <c r="D7" s="73"/>
    </row>
    <row r="8" spans="1:4" s="77" customFormat="1" ht="24.75" customHeight="1">
      <c r="A8" s="116" t="s">
        <v>85</v>
      </c>
      <c r="B8" s="116" t="s">
        <v>86</v>
      </c>
      <c r="C8" s="116" t="s">
        <v>111</v>
      </c>
      <c r="D8" s="116" t="s">
        <v>112</v>
      </c>
    </row>
    <row r="9" spans="1:4" s="77" customFormat="1" ht="24.75" customHeight="1">
      <c r="A9" s="117"/>
      <c r="B9" s="117"/>
      <c r="C9" s="117"/>
      <c r="D9" s="117"/>
    </row>
    <row r="10" spans="1:4" s="77" customFormat="1" ht="24.75" customHeight="1">
      <c r="A10" s="78">
        <v>1</v>
      </c>
      <c r="B10" s="79" t="s">
        <v>113</v>
      </c>
      <c r="C10" s="80">
        <v>9233558098</v>
      </c>
      <c r="D10" s="80">
        <v>33448665647</v>
      </c>
    </row>
    <row r="11" spans="1:4" s="77" customFormat="1" ht="24.75" customHeight="1">
      <c r="A11" s="29">
        <v>2</v>
      </c>
      <c r="B11" s="81" t="s">
        <v>73</v>
      </c>
      <c r="C11" s="80">
        <v>4494491</v>
      </c>
      <c r="D11" s="80">
        <v>29430735</v>
      </c>
    </row>
    <row r="12" spans="1:4" s="77" customFormat="1" ht="24.75" customHeight="1">
      <c r="A12" s="29">
        <v>3</v>
      </c>
      <c r="B12" s="81" t="s">
        <v>114</v>
      </c>
      <c r="C12" s="80">
        <f>C10-C11</f>
        <v>9229063607</v>
      </c>
      <c r="D12" s="80">
        <f>D10-D11</f>
        <v>33419234912</v>
      </c>
    </row>
    <row r="13" spans="1:4" s="77" customFormat="1" ht="24.75" customHeight="1">
      <c r="A13" s="29">
        <v>4</v>
      </c>
      <c r="B13" s="81" t="s">
        <v>74</v>
      </c>
      <c r="C13" s="80">
        <v>7640356795</v>
      </c>
      <c r="D13" s="80">
        <v>27511929112</v>
      </c>
    </row>
    <row r="14" spans="1:4" s="77" customFormat="1" ht="24.75" customHeight="1">
      <c r="A14" s="29">
        <v>5</v>
      </c>
      <c r="B14" s="81" t="s">
        <v>115</v>
      </c>
      <c r="C14" s="80">
        <f>C12-C13</f>
        <v>1588706812</v>
      </c>
      <c r="D14" s="80">
        <f>D12-D13</f>
        <v>5907305800</v>
      </c>
    </row>
    <row r="15" spans="1:4" s="77" customFormat="1" ht="24.75" customHeight="1">
      <c r="A15" s="29">
        <v>6</v>
      </c>
      <c r="B15" s="81" t="s">
        <v>75</v>
      </c>
      <c r="C15" s="80">
        <v>19955387</v>
      </c>
      <c r="D15" s="80">
        <v>57037279</v>
      </c>
    </row>
    <row r="16" spans="1:4" s="77" customFormat="1" ht="24.75" customHeight="1">
      <c r="A16" s="29">
        <v>7</v>
      </c>
      <c r="B16" s="81" t="s">
        <v>116</v>
      </c>
      <c r="C16" s="80"/>
      <c r="D16" s="80">
        <v>3819879</v>
      </c>
    </row>
    <row r="17" spans="1:4" s="77" customFormat="1" ht="24.75" customHeight="1">
      <c r="A17" s="29">
        <v>8</v>
      </c>
      <c r="B17" s="81" t="s">
        <v>76</v>
      </c>
      <c r="C17" s="80">
        <v>131928389</v>
      </c>
      <c r="D17" s="80">
        <v>657962239</v>
      </c>
    </row>
    <row r="18" spans="1:4" s="77" customFormat="1" ht="24.75" customHeight="1">
      <c r="A18" s="29">
        <v>9</v>
      </c>
      <c r="B18" s="81" t="s">
        <v>117</v>
      </c>
      <c r="C18" s="80">
        <v>734216853</v>
      </c>
      <c r="D18" s="80">
        <v>2184838214</v>
      </c>
    </row>
    <row r="19" spans="1:4" s="77" customFormat="1" ht="24.75" customHeight="1">
      <c r="A19" s="29">
        <v>10</v>
      </c>
      <c r="B19" s="81" t="s">
        <v>142</v>
      </c>
      <c r="C19" s="80">
        <f>C14+C15-C16-C17-C18</f>
        <v>742516957</v>
      </c>
      <c r="D19" s="80">
        <f>D14+D15-D16-D17-D18</f>
        <v>3117722747</v>
      </c>
    </row>
    <row r="20" spans="1:4" s="77" customFormat="1" ht="24.75" customHeight="1">
      <c r="A20" s="29">
        <v>11</v>
      </c>
      <c r="B20" s="81" t="s">
        <v>77</v>
      </c>
      <c r="C20" s="80">
        <v>333785356</v>
      </c>
      <c r="D20" s="80">
        <v>1000422262</v>
      </c>
    </row>
    <row r="21" spans="1:4" s="77" customFormat="1" ht="24.75" customHeight="1">
      <c r="A21" s="29">
        <v>12</v>
      </c>
      <c r="B21" s="81" t="s">
        <v>78</v>
      </c>
      <c r="C21" s="80">
        <v>5755872</v>
      </c>
      <c r="D21" s="80">
        <v>5755872</v>
      </c>
    </row>
    <row r="22" spans="1:4" s="77" customFormat="1" ht="24.75" customHeight="1">
      <c r="A22" s="29">
        <v>13</v>
      </c>
      <c r="B22" s="81" t="s">
        <v>118</v>
      </c>
      <c r="C22" s="80">
        <f>C20-C21</f>
        <v>328029484</v>
      </c>
      <c r="D22" s="80">
        <f>D20-D21</f>
        <v>994666390</v>
      </c>
    </row>
    <row r="23" spans="1:4" s="77" customFormat="1" ht="24.75" customHeight="1">
      <c r="A23" s="29">
        <v>14</v>
      </c>
      <c r="B23" s="81" t="s">
        <v>143</v>
      </c>
      <c r="C23" s="80">
        <f>C19+C22</f>
        <v>1070546441</v>
      </c>
      <c r="D23" s="80">
        <f>D19+D22</f>
        <v>4112389137</v>
      </c>
    </row>
    <row r="24" spans="1:4" s="77" customFormat="1" ht="24.75" customHeight="1">
      <c r="A24" s="29">
        <v>15</v>
      </c>
      <c r="B24" s="81" t="s">
        <v>119</v>
      </c>
      <c r="C24" s="80">
        <f>C23*14%</f>
        <v>149876501.74</v>
      </c>
      <c r="D24" s="80">
        <f>D23*14%</f>
        <v>575734479.1800001</v>
      </c>
    </row>
    <row r="25" spans="1:4" s="77" customFormat="1" ht="24.75" customHeight="1">
      <c r="A25" s="82">
        <v>16</v>
      </c>
      <c r="B25" s="83" t="s">
        <v>144</v>
      </c>
      <c r="C25" s="84">
        <f>C23-C24</f>
        <v>920669939.26</v>
      </c>
      <c r="D25" s="84">
        <f>D23-D24</f>
        <v>3536654657.8199997</v>
      </c>
    </row>
    <row r="26" spans="1:4" s="77" customFormat="1" ht="24.75" customHeight="1">
      <c r="A26" s="82">
        <v>17</v>
      </c>
      <c r="B26" s="81" t="s">
        <v>145</v>
      </c>
      <c r="C26" s="110">
        <f>C25/1383180</f>
        <v>665.6183137841784</v>
      </c>
      <c r="D26" s="110">
        <f>D25/1383180</f>
        <v>2556.901240489307</v>
      </c>
    </row>
    <row r="27" spans="1:4" s="77" customFormat="1" ht="24.75" customHeight="1">
      <c r="A27" s="32">
        <v>18</v>
      </c>
      <c r="B27" s="85" t="s">
        <v>120</v>
      </c>
      <c r="C27" s="86"/>
      <c r="D27" s="86"/>
    </row>
    <row r="28" spans="1:4" s="77" customFormat="1" ht="24.75" customHeight="1">
      <c r="A28" s="87"/>
      <c r="B28" s="88"/>
      <c r="C28" s="89"/>
      <c r="D28" s="89"/>
    </row>
  </sheetData>
  <mergeCells count="8">
    <mergeCell ref="A8:A9"/>
    <mergeCell ref="B8:B9"/>
    <mergeCell ref="C8:C9"/>
    <mergeCell ref="D8:D9"/>
    <mergeCell ref="A2:D2"/>
    <mergeCell ref="A3:D3"/>
    <mergeCell ref="A5:D5"/>
    <mergeCell ref="A6:D6"/>
  </mergeCells>
  <printOptions/>
  <pageMargins left="0.34" right="0.33" top="0.7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B1">
      <selection activeCell="F2" sqref="F2"/>
    </sheetView>
  </sheetViews>
  <sheetFormatPr defaultColWidth="8.796875" defaultRowHeight="24.75" customHeight="1"/>
  <cols>
    <col min="1" max="1" width="5.19921875" style="1" customWidth="1"/>
    <col min="2" max="2" width="49.3984375" style="0" customWidth="1"/>
    <col min="3" max="3" width="6.59765625" style="0" customWidth="1"/>
    <col min="4" max="4" width="14" style="0" customWidth="1"/>
    <col min="5" max="5" width="13.8984375" style="0" customWidth="1"/>
  </cols>
  <sheetData>
    <row r="1" ht="24.75" customHeight="1">
      <c r="B1" s="96"/>
    </row>
    <row r="2" spans="2:5" ht="24.75" customHeight="1">
      <c r="B2" s="120" t="s">
        <v>164</v>
      </c>
      <c r="C2" s="120"/>
      <c r="D2" s="120"/>
      <c r="E2" s="120"/>
    </row>
    <row r="4" spans="1:5" s="47" customFormat="1" ht="24.75" customHeight="1">
      <c r="A4" s="98" t="s">
        <v>85</v>
      </c>
      <c r="B4" s="98" t="s">
        <v>36</v>
      </c>
      <c r="C4" s="98" t="s">
        <v>162</v>
      </c>
      <c r="D4" s="98" t="s">
        <v>146</v>
      </c>
      <c r="E4" s="98" t="s">
        <v>72</v>
      </c>
    </row>
    <row r="5" spans="1:5" s="41" customFormat="1" ht="24.75" customHeight="1">
      <c r="A5" s="94">
        <v>1</v>
      </c>
      <c r="B5" s="93" t="s">
        <v>147</v>
      </c>
      <c r="C5" s="94" t="s">
        <v>160</v>
      </c>
      <c r="D5" s="93"/>
      <c r="E5" s="93"/>
    </row>
    <row r="6" spans="1:5" ht="24.75" customHeight="1">
      <c r="A6" s="45"/>
      <c r="B6" s="90" t="s">
        <v>148</v>
      </c>
      <c r="C6" s="21"/>
      <c r="D6" s="90"/>
      <c r="E6" s="102">
        <v>37.06500583065139</v>
      </c>
    </row>
    <row r="7" spans="1:5" ht="24.75" customHeight="1">
      <c r="A7" s="45"/>
      <c r="B7" s="11" t="s">
        <v>149</v>
      </c>
      <c r="C7" s="21"/>
      <c r="D7" s="90"/>
      <c r="E7" s="102">
        <v>62.93499416934861</v>
      </c>
    </row>
    <row r="8" spans="1:5" s="41" customFormat="1" ht="24.75" customHeight="1">
      <c r="A8" s="29">
        <v>2</v>
      </c>
      <c r="B8" s="91" t="s">
        <v>150</v>
      </c>
      <c r="C8" s="17" t="s">
        <v>160</v>
      </c>
      <c r="D8" s="91"/>
      <c r="E8" s="91"/>
    </row>
    <row r="9" spans="1:5" ht="24.75" customHeight="1">
      <c r="A9" s="45"/>
      <c r="B9" s="90" t="s">
        <v>151</v>
      </c>
      <c r="C9" s="21"/>
      <c r="D9" s="90"/>
      <c r="E9" s="102">
        <v>17.591937317806988</v>
      </c>
    </row>
    <row r="10" spans="1:5" ht="24.75" customHeight="1">
      <c r="A10" s="45"/>
      <c r="B10" s="90" t="s">
        <v>152</v>
      </c>
      <c r="C10" s="21"/>
      <c r="D10" s="90"/>
      <c r="E10" s="102">
        <v>82.40806268219302</v>
      </c>
    </row>
    <row r="11" spans="1:5" s="41" customFormat="1" ht="24.75" customHeight="1">
      <c r="A11" s="29">
        <v>3</v>
      </c>
      <c r="B11" s="91" t="s">
        <v>153</v>
      </c>
      <c r="C11" s="17" t="s">
        <v>161</v>
      </c>
      <c r="D11" s="91"/>
      <c r="E11" s="91"/>
    </row>
    <row r="12" spans="1:5" ht="24.75" customHeight="1">
      <c r="A12" s="45"/>
      <c r="B12" s="90" t="s">
        <v>154</v>
      </c>
      <c r="C12" s="21"/>
      <c r="D12" s="90"/>
      <c r="E12" s="102">
        <v>0.6282649597200755</v>
      </c>
    </row>
    <row r="13" spans="1:5" ht="24.75" customHeight="1">
      <c r="A13" s="45"/>
      <c r="B13" s="90" t="s">
        <v>155</v>
      </c>
      <c r="C13" s="21"/>
      <c r="D13" s="90"/>
      <c r="E13" s="102">
        <v>5.684422255118972</v>
      </c>
    </row>
    <row r="14" spans="1:5" s="41" customFormat="1" ht="24.75" customHeight="1">
      <c r="A14" s="29">
        <v>4</v>
      </c>
      <c r="B14" s="91" t="s">
        <v>156</v>
      </c>
      <c r="C14" s="17" t="s">
        <v>160</v>
      </c>
      <c r="D14" s="91"/>
      <c r="E14" s="91"/>
    </row>
    <row r="15" spans="1:5" ht="24.75" customHeight="1">
      <c r="A15" s="45"/>
      <c r="B15" s="90" t="s">
        <v>157</v>
      </c>
      <c r="C15" s="21"/>
      <c r="D15" s="90"/>
      <c r="E15" s="102">
        <v>15.34828506653172</v>
      </c>
    </row>
    <row r="16" spans="1:5" ht="24.75" customHeight="1">
      <c r="A16" s="45"/>
      <c r="B16" s="90" t="s">
        <v>158</v>
      </c>
      <c r="C16" s="21"/>
      <c r="D16" s="90"/>
      <c r="E16" s="102">
        <v>10.58269187530106</v>
      </c>
    </row>
    <row r="17" spans="1:5" ht="24.75" customHeight="1">
      <c r="A17" s="45"/>
      <c r="B17" s="90" t="s">
        <v>159</v>
      </c>
      <c r="C17" s="21"/>
      <c r="D17" s="90"/>
      <c r="E17" s="102">
        <v>18.624737151900337</v>
      </c>
    </row>
    <row r="18" spans="1:5" ht="24.75" customHeight="1">
      <c r="A18" s="46"/>
      <c r="B18" s="92"/>
      <c r="C18" s="92"/>
      <c r="D18" s="92"/>
      <c r="E18" s="92"/>
    </row>
    <row r="19" spans="2:5" ht="24.75" customHeight="1">
      <c r="B19" s="4"/>
      <c r="C19" s="4"/>
      <c r="D19" s="4"/>
      <c r="E19" s="4"/>
    </row>
    <row r="20" spans="2:5" ht="24.75" customHeight="1">
      <c r="B20" s="4"/>
      <c r="C20" s="4" t="s">
        <v>163</v>
      </c>
      <c r="D20" s="4"/>
      <c r="E20" s="4"/>
    </row>
    <row r="21" ht="24.75" customHeight="1">
      <c r="D21" s="97" t="s">
        <v>108</v>
      </c>
    </row>
    <row r="26" ht="24.75" customHeight="1">
      <c r="D26" s="97" t="s">
        <v>70</v>
      </c>
    </row>
  </sheetData>
  <mergeCells count="1">
    <mergeCell ref="B2:E2"/>
  </mergeCells>
  <printOptions/>
  <pageMargins left="0.43" right="0.2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D1">
      <selection activeCell="B9" sqref="B9"/>
    </sheetView>
  </sheetViews>
  <sheetFormatPr defaultColWidth="8.796875" defaultRowHeight="19.5" customHeight="1"/>
  <cols>
    <col min="2" max="2" width="52.09765625" style="0" customWidth="1"/>
    <col min="3" max="3" width="11.5" style="0" customWidth="1"/>
    <col min="4" max="4" width="10.8984375" style="0" customWidth="1"/>
    <col min="5" max="5" width="23.5" style="0" customWidth="1"/>
    <col min="6" max="6" width="24.09765625" style="0" customWidth="1"/>
  </cols>
  <sheetData>
    <row r="1" spans="1:6" ht="19.5" customHeight="1">
      <c r="A1" s="1"/>
      <c r="B1" s="113" t="s">
        <v>1</v>
      </c>
      <c r="C1" s="113"/>
      <c r="D1" s="113"/>
      <c r="E1" s="113"/>
      <c r="F1" s="2" t="s">
        <v>38</v>
      </c>
    </row>
    <row r="2" spans="1:5" ht="19.5" customHeight="1">
      <c r="A2" s="3"/>
      <c r="B2" s="123" t="s">
        <v>2</v>
      </c>
      <c r="C2" s="123"/>
      <c r="D2" s="123"/>
      <c r="E2" s="123"/>
    </row>
    <row r="3" spans="1:5" ht="19.5" customHeight="1">
      <c r="A3" s="3"/>
      <c r="B3" s="124" t="s">
        <v>37</v>
      </c>
      <c r="C3" s="124"/>
      <c r="D3" s="124"/>
      <c r="E3" s="124"/>
    </row>
    <row r="4" spans="1:5" ht="19.5" customHeight="1">
      <c r="A4" s="3"/>
      <c r="B4" s="124" t="s">
        <v>167</v>
      </c>
      <c r="C4" s="124"/>
      <c r="D4" s="124"/>
      <c r="E4" s="124"/>
    </row>
    <row r="5" spans="1:6" ht="19.5" customHeight="1">
      <c r="A5" s="3"/>
      <c r="B5" s="4"/>
      <c r="C5" s="4"/>
      <c r="D5" s="5"/>
      <c r="E5" s="5"/>
      <c r="F5" s="4"/>
    </row>
    <row r="6" spans="1:6" ht="19.5" customHeight="1">
      <c r="A6" s="6" t="s">
        <v>66</v>
      </c>
      <c r="B6" s="7" t="s">
        <v>36</v>
      </c>
      <c r="C6" s="7" t="s">
        <v>6</v>
      </c>
      <c r="D6" s="7" t="s">
        <v>68</v>
      </c>
      <c r="E6" s="8" t="s">
        <v>168</v>
      </c>
      <c r="F6" s="8" t="s">
        <v>169</v>
      </c>
    </row>
    <row r="7" spans="1:6" ht="19.5" customHeight="1">
      <c r="A7" s="9" t="s">
        <v>3</v>
      </c>
      <c r="B7" s="10" t="s">
        <v>4</v>
      </c>
      <c r="C7" s="11"/>
      <c r="D7" s="11"/>
      <c r="E7" s="12"/>
      <c r="F7" s="12"/>
    </row>
    <row r="8" spans="1:6" ht="19.5" customHeight="1">
      <c r="A8" s="13">
        <v>1</v>
      </c>
      <c r="B8" s="14" t="s">
        <v>5</v>
      </c>
      <c r="C8" s="15" t="s">
        <v>40</v>
      </c>
      <c r="D8" s="15"/>
      <c r="E8" s="16">
        <f>'[1]07'!$D$8</f>
        <v>32295704042</v>
      </c>
      <c r="F8" s="16">
        <f>'[1]06'!$D$6</f>
        <v>18716465147</v>
      </c>
    </row>
    <row r="9" spans="1:6" ht="19.5" customHeight="1">
      <c r="A9" s="13">
        <v>2</v>
      </c>
      <c r="B9" s="14" t="s">
        <v>7</v>
      </c>
      <c r="C9" s="15" t="s">
        <v>41</v>
      </c>
      <c r="D9" s="15"/>
      <c r="E9" s="16">
        <f>'[1]07'!$D$11</f>
        <v>-25185086082</v>
      </c>
      <c r="F9" s="16">
        <f>'[1]06'!$D$13</f>
        <v>-6211131891</v>
      </c>
    </row>
    <row r="10" spans="1:6" ht="19.5" customHeight="1">
      <c r="A10" s="13">
        <v>3</v>
      </c>
      <c r="B10" s="14" t="s">
        <v>8</v>
      </c>
      <c r="C10" s="15" t="s">
        <v>42</v>
      </c>
      <c r="D10" s="15"/>
      <c r="E10" s="16">
        <f>'[1]07'!D26</f>
        <v>-4833712864</v>
      </c>
      <c r="F10" s="16">
        <f>'[1]06'!$D$24</f>
        <v>-4429104024</v>
      </c>
    </row>
    <row r="11" spans="1:6" ht="19.5" customHeight="1">
      <c r="A11" s="13">
        <v>4</v>
      </c>
      <c r="B11" s="14" t="s">
        <v>9</v>
      </c>
      <c r="C11" s="15" t="s">
        <v>43</v>
      </c>
      <c r="D11" s="15"/>
      <c r="E11" s="16">
        <f>'[1]07'!D27</f>
        <v>-3819879</v>
      </c>
      <c r="F11" s="16">
        <f>'[1]06'!$D$25</f>
        <v>-158690140</v>
      </c>
    </row>
    <row r="12" spans="1:6" ht="19.5" customHeight="1">
      <c r="A12" s="13">
        <v>5</v>
      </c>
      <c r="B12" s="14" t="s">
        <v>10</v>
      </c>
      <c r="C12" s="15" t="s">
        <v>44</v>
      </c>
      <c r="D12" s="15"/>
      <c r="E12" s="16">
        <f>'[1]07'!D28</f>
        <v>-675305420</v>
      </c>
      <c r="F12" s="16">
        <f>'[1]06'!$D$26</f>
        <v>-438699117</v>
      </c>
    </row>
    <row r="13" spans="1:6" ht="19.5" customHeight="1">
      <c r="A13" s="13">
        <v>6</v>
      </c>
      <c r="B13" s="14" t="s">
        <v>11</v>
      </c>
      <c r="C13" s="15" t="s">
        <v>45</v>
      </c>
      <c r="D13" s="15"/>
      <c r="E13" s="16">
        <f>'[1]07'!$D$32</f>
        <v>187308375</v>
      </c>
      <c r="F13" s="16">
        <f>'[1]06'!$D$30</f>
        <v>785709144</v>
      </c>
    </row>
    <row r="14" spans="1:6" ht="19.5" customHeight="1">
      <c r="A14" s="13">
        <v>7</v>
      </c>
      <c r="B14" s="14" t="s">
        <v>12</v>
      </c>
      <c r="C14" s="15" t="s">
        <v>46</v>
      </c>
      <c r="D14" s="15"/>
      <c r="E14" s="16">
        <f>'[1]07'!$D$45</f>
        <v>-1130939629</v>
      </c>
      <c r="F14" s="16">
        <f>'[1]06'!$D$47</f>
        <v>-820789134</v>
      </c>
    </row>
    <row r="15" spans="1:6" ht="19.5" customHeight="1">
      <c r="A15" s="17"/>
      <c r="B15" s="18" t="s">
        <v>22</v>
      </c>
      <c r="C15" s="19" t="s">
        <v>47</v>
      </c>
      <c r="D15" s="19"/>
      <c r="E15" s="20">
        <f>SUM(E8:E14)</f>
        <v>654148543</v>
      </c>
      <c r="F15" s="20">
        <f>SUM(F8:F14)</f>
        <v>7443759985</v>
      </c>
    </row>
    <row r="16" spans="1:6" ht="19.5" customHeight="1">
      <c r="A16" s="21" t="s">
        <v>13</v>
      </c>
      <c r="B16" s="22" t="s">
        <v>14</v>
      </c>
      <c r="C16" s="19"/>
      <c r="D16" s="19"/>
      <c r="E16" s="23"/>
      <c r="F16" s="23"/>
    </row>
    <row r="17" spans="1:6" ht="19.5" customHeight="1">
      <c r="A17" s="24">
        <v>1</v>
      </c>
      <c r="B17" s="25" t="s">
        <v>15</v>
      </c>
      <c r="C17" s="26" t="s">
        <v>48</v>
      </c>
      <c r="D17" s="26"/>
      <c r="E17" s="27">
        <f>'[1]07'!$D$61</f>
        <v>-61787209</v>
      </c>
      <c r="F17" s="28">
        <f>'[1]06'!$D$59</f>
        <v>-726105811</v>
      </c>
    </row>
    <row r="18" spans="1:6" ht="19.5" customHeight="1">
      <c r="A18" s="24">
        <v>2</v>
      </c>
      <c r="B18" s="25" t="s">
        <v>23</v>
      </c>
      <c r="C18" s="26" t="s">
        <v>49</v>
      </c>
      <c r="D18" s="26"/>
      <c r="E18" s="28">
        <f>'[1]07'!$D$62</f>
        <v>0</v>
      </c>
      <c r="F18" s="28"/>
    </row>
    <row r="19" spans="1:6" ht="19.5" customHeight="1">
      <c r="A19" s="24">
        <v>3</v>
      </c>
      <c r="B19" s="25" t="s">
        <v>24</v>
      </c>
      <c r="C19" s="26" t="s">
        <v>50</v>
      </c>
      <c r="D19" s="26"/>
      <c r="E19" s="28"/>
      <c r="F19" s="28"/>
    </row>
    <row r="20" spans="1:6" ht="19.5" customHeight="1">
      <c r="A20" s="24">
        <v>4</v>
      </c>
      <c r="B20" s="25" t="s">
        <v>25</v>
      </c>
      <c r="C20" s="26" t="s">
        <v>51</v>
      </c>
      <c r="D20" s="26"/>
      <c r="E20" s="28"/>
      <c r="F20" s="28"/>
    </row>
    <row r="21" spans="1:6" ht="19.5" customHeight="1">
      <c r="A21" s="24">
        <v>5</v>
      </c>
      <c r="B21" s="25" t="s">
        <v>26</v>
      </c>
      <c r="C21" s="26" t="s">
        <v>52</v>
      </c>
      <c r="D21" s="26"/>
      <c r="E21" s="28"/>
      <c r="F21" s="28"/>
    </row>
    <row r="22" spans="1:6" ht="19.5" customHeight="1">
      <c r="A22" s="24">
        <v>6</v>
      </c>
      <c r="B22" s="25" t="s">
        <v>27</v>
      </c>
      <c r="C22" s="26" t="s">
        <v>53</v>
      </c>
      <c r="D22" s="26"/>
      <c r="E22" s="28"/>
      <c r="F22" s="28"/>
    </row>
    <row r="23" spans="1:6" ht="19.5" customHeight="1">
      <c r="A23" s="24">
        <v>7</v>
      </c>
      <c r="B23" s="25" t="s">
        <v>16</v>
      </c>
      <c r="C23" s="26" t="s">
        <v>54</v>
      </c>
      <c r="D23" s="26"/>
      <c r="E23" s="28">
        <f>'[1]07'!$D$67</f>
        <v>57037279</v>
      </c>
      <c r="F23" s="28">
        <f>'[1]06'!$D$65</f>
        <v>23134751</v>
      </c>
    </row>
    <row r="24" spans="1:6" ht="19.5" customHeight="1">
      <c r="A24" s="17"/>
      <c r="B24" s="18" t="s">
        <v>28</v>
      </c>
      <c r="C24" s="19" t="s">
        <v>55</v>
      </c>
      <c r="D24" s="19"/>
      <c r="E24" s="20">
        <f>SUM(E17:E23)</f>
        <v>-4749930</v>
      </c>
      <c r="F24" s="20">
        <f>SUM(F17:F23)</f>
        <v>-702971060</v>
      </c>
    </row>
    <row r="25" spans="1:6" ht="19.5" customHeight="1">
      <c r="A25" s="29" t="s">
        <v>17</v>
      </c>
      <c r="B25" s="22" t="s">
        <v>18</v>
      </c>
      <c r="C25" s="30"/>
      <c r="D25" s="30"/>
      <c r="E25" s="31"/>
      <c r="F25" s="31"/>
    </row>
    <row r="26" spans="1:6" ht="19.5" customHeight="1">
      <c r="A26" s="24">
        <v>1</v>
      </c>
      <c r="B26" s="25" t="s">
        <v>29</v>
      </c>
      <c r="C26" s="26" t="s">
        <v>56</v>
      </c>
      <c r="D26" s="26"/>
      <c r="E26" s="28"/>
      <c r="F26" s="28"/>
    </row>
    <row r="27" spans="1:6" ht="19.5" customHeight="1">
      <c r="A27" s="24">
        <v>2</v>
      </c>
      <c r="B27" s="25" t="s">
        <v>30</v>
      </c>
      <c r="C27" s="26" t="s">
        <v>57</v>
      </c>
      <c r="D27" s="26"/>
      <c r="E27" s="28"/>
      <c r="F27" s="28"/>
    </row>
    <row r="28" spans="1:6" ht="19.5" customHeight="1">
      <c r="A28" s="24">
        <v>3</v>
      </c>
      <c r="B28" s="25" t="s">
        <v>19</v>
      </c>
      <c r="C28" s="26" t="s">
        <v>58</v>
      </c>
      <c r="D28" s="26"/>
      <c r="E28" s="28">
        <f>'[1]07'!$D$72</f>
        <v>0</v>
      </c>
      <c r="F28" s="28"/>
    </row>
    <row r="29" spans="1:6" ht="19.5" customHeight="1">
      <c r="A29" s="24">
        <v>4</v>
      </c>
      <c r="B29" s="25" t="s">
        <v>20</v>
      </c>
      <c r="C29" s="26" t="s">
        <v>59</v>
      </c>
      <c r="D29" s="26"/>
      <c r="E29" s="28">
        <f>'[1]07'!$D$76</f>
        <v>-1818989827</v>
      </c>
      <c r="F29" s="28">
        <f>'[1]06'!$D$74</f>
        <v>-5009582137</v>
      </c>
    </row>
    <row r="30" spans="1:6" ht="19.5" customHeight="1">
      <c r="A30" s="24">
        <v>5</v>
      </c>
      <c r="B30" s="25" t="s">
        <v>31</v>
      </c>
      <c r="C30" s="26" t="s">
        <v>60</v>
      </c>
      <c r="D30" s="26"/>
      <c r="E30" s="28"/>
      <c r="F30" s="28"/>
    </row>
    <row r="31" spans="1:6" ht="19.5" customHeight="1">
      <c r="A31" s="24">
        <v>6</v>
      </c>
      <c r="B31" s="25" t="s">
        <v>21</v>
      </c>
      <c r="C31" s="26" t="s">
        <v>61</v>
      </c>
      <c r="D31" s="26"/>
      <c r="E31" s="28">
        <f>'[1]07'!$D$78</f>
        <v>-250000000</v>
      </c>
      <c r="F31" s="28">
        <f>'[1]06'!$D$76</f>
        <v>-1067500000</v>
      </c>
    </row>
    <row r="32" spans="1:6" ht="19.5" customHeight="1">
      <c r="A32" s="29"/>
      <c r="B32" s="22" t="s">
        <v>32</v>
      </c>
      <c r="C32" s="30" t="s">
        <v>62</v>
      </c>
      <c r="D32" s="30"/>
      <c r="E32" s="31">
        <f>SUM(E26:E31)</f>
        <v>-2068989827</v>
      </c>
      <c r="F32" s="31">
        <f>SUM(F26:F31)</f>
        <v>-6077082137</v>
      </c>
    </row>
    <row r="33" spans="1:6" ht="19.5" customHeight="1">
      <c r="A33" s="29"/>
      <c r="B33" s="22" t="s">
        <v>33</v>
      </c>
      <c r="C33" s="30" t="s">
        <v>63</v>
      </c>
      <c r="D33" s="30"/>
      <c r="E33" s="31">
        <f>'[1]07'!D80</f>
        <v>-1419591214</v>
      </c>
      <c r="F33" s="31">
        <f>F15+F24+F32</f>
        <v>663706788</v>
      </c>
    </row>
    <row r="34" spans="1:6" ht="19.5" customHeight="1">
      <c r="A34" s="29"/>
      <c r="B34" s="22" t="s">
        <v>34</v>
      </c>
      <c r="C34" s="30" t="s">
        <v>64</v>
      </c>
      <c r="D34" s="30"/>
      <c r="E34" s="31">
        <f>'[1]07'!D81</f>
        <v>4997774310</v>
      </c>
      <c r="F34" s="31">
        <f>89637064+2157450593+69290600</f>
        <v>2316378257</v>
      </c>
    </row>
    <row r="35" spans="1:6" ht="19.5" customHeight="1">
      <c r="A35" s="32"/>
      <c r="B35" s="33" t="s">
        <v>35</v>
      </c>
      <c r="C35" s="34" t="s">
        <v>65</v>
      </c>
      <c r="D35" s="35" t="s">
        <v>69</v>
      </c>
      <c r="E35" s="36">
        <f>'[1]07'!D82</f>
        <v>3578183096</v>
      </c>
      <c r="F35" s="36">
        <f>SUM(F33:F34)</f>
        <v>2980085045</v>
      </c>
    </row>
    <row r="36" spans="2:5" ht="19.5" customHeight="1">
      <c r="B36" s="37"/>
      <c r="D36" s="38"/>
      <c r="E36" s="38"/>
    </row>
    <row r="37" spans="2:6" ht="19.5" customHeight="1">
      <c r="B37" s="39"/>
      <c r="D37" s="122" t="s">
        <v>170</v>
      </c>
      <c r="E37" s="122"/>
      <c r="F37" s="122"/>
    </row>
    <row r="38" spans="2:6" ht="19.5" customHeight="1">
      <c r="B38" s="40" t="s">
        <v>67</v>
      </c>
      <c r="D38" s="121" t="s">
        <v>39</v>
      </c>
      <c r="E38" s="121"/>
      <c r="F38" s="121"/>
    </row>
    <row r="39" spans="2:5" ht="19.5" customHeight="1">
      <c r="B39" s="39"/>
      <c r="D39" s="38"/>
      <c r="E39" s="38"/>
    </row>
    <row r="40" spans="2:5" ht="19.5" customHeight="1">
      <c r="B40" s="39"/>
      <c r="D40" s="38"/>
      <c r="E40" s="38"/>
    </row>
    <row r="41" spans="2:5" ht="19.5" customHeight="1">
      <c r="B41" s="39"/>
      <c r="D41" s="38"/>
      <c r="E41" s="38"/>
    </row>
    <row r="42" spans="1:6" ht="19.5" customHeight="1">
      <c r="A42" s="41"/>
      <c r="B42" s="42" t="s">
        <v>71</v>
      </c>
      <c r="C42" s="41"/>
      <c r="D42" s="121" t="s">
        <v>70</v>
      </c>
      <c r="E42" s="121"/>
      <c r="F42" s="121"/>
    </row>
  </sheetData>
  <mergeCells count="7">
    <mergeCell ref="D42:F42"/>
    <mergeCell ref="D37:F37"/>
    <mergeCell ref="D38:F38"/>
    <mergeCell ref="B1:E1"/>
    <mergeCell ref="B2:E2"/>
    <mergeCell ref="B3:E3"/>
    <mergeCell ref="B4:E4"/>
  </mergeCells>
  <printOptions/>
  <pageMargins left="0.42" right="0.27" top="0.55" bottom="0.71" header="0.5" footer="0.7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ghost</dc:creator>
  <cp:keywords/>
  <dc:description/>
  <cp:lastModifiedBy> </cp:lastModifiedBy>
  <cp:lastPrinted>2007-10-15T03:30:39Z</cp:lastPrinted>
  <dcterms:created xsi:type="dcterms:W3CDTF">2007-04-11T01:25:36Z</dcterms:created>
  <dcterms:modified xsi:type="dcterms:W3CDTF">2007-10-22T02:06:16Z</dcterms:modified>
  <cp:category/>
  <cp:version/>
  <cp:contentType/>
  <cp:contentStatus/>
</cp:coreProperties>
</file>